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Z5" i="1" l="1"/>
  <c r="Y5" i="1"/>
  <c r="X5" i="1"/>
  <c r="W5" i="1"/>
  <c r="V5" i="1"/>
  <c r="U5" i="1"/>
  <c r="L5" i="1"/>
  <c r="I5" i="1"/>
  <c r="J5" i="1" s="1"/>
  <c r="M5" i="1" s="1"/>
  <c r="N5" i="1" s="1"/>
  <c r="AA5" i="1" l="1"/>
  <c r="AB5" i="1" s="1"/>
  <c r="AC5" i="1" s="1"/>
  <c r="X4" i="1"/>
  <c r="L4" i="1" l="1"/>
  <c r="L6" i="1"/>
  <c r="I6" i="1"/>
  <c r="J6" i="1" s="1"/>
  <c r="U6" i="1"/>
  <c r="V6" i="1"/>
  <c r="W6" i="1"/>
  <c r="X6" i="1"/>
  <c r="Z6" i="1"/>
  <c r="Z4" i="1"/>
  <c r="Y4" i="1"/>
  <c r="W4" i="1"/>
  <c r="V4" i="1"/>
  <c r="U4" i="1"/>
  <c r="Y6" i="1"/>
  <c r="I4" i="1"/>
  <c r="J4" i="1" s="1"/>
  <c r="M6" i="1" l="1"/>
  <c r="N6" i="1" s="1"/>
  <c r="AA4" i="1"/>
  <c r="AB4" i="1" s="1"/>
  <c r="M4" i="1"/>
  <c r="N4" i="1" s="1"/>
  <c r="AC4" i="1" s="1"/>
  <c r="AA6" i="1"/>
  <c r="AB6" i="1" s="1"/>
  <c r="W2" i="1"/>
  <c r="X2" i="1"/>
  <c r="Y2" i="1"/>
  <c r="Z2" i="1"/>
  <c r="V2" i="1"/>
  <c r="U2" i="1"/>
  <c r="L2" i="1"/>
  <c r="I2" i="1"/>
  <c r="J2" i="1" s="1"/>
  <c r="AC6" i="1" l="1"/>
  <c r="AA2" i="1"/>
  <c r="AB2" i="1" s="1"/>
  <c r="M2" i="1"/>
  <c r="N2" i="1" s="1"/>
  <c r="AC2" i="1" l="1"/>
</calcChain>
</file>

<file path=xl/sharedStrings.xml><?xml version="1.0" encoding="utf-8"?>
<sst xmlns="http://schemas.openxmlformats.org/spreadsheetml/2006/main" count="39" uniqueCount="38">
  <si>
    <t>vize1</t>
  </si>
  <si>
    <t>vize2</t>
  </si>
  <si>
    <t>vize3</t>
  </si>
  <si>
    <t>vize4</t>
  </si>
  <si>
    <t>vize5</t>
  </si>
  <si>
    <t>vize6</t>
  </si>
  <si>
    <t>vize7</t>
  </si>
  <si>
    <t>ortalama</t>
  </si>
  <si>
    <t>kuran vize ortalama</t>
  </si>
  <si>
    <t>vize sonuc</t>
  </si>
  <si>
    <t>vizeYÜZDE</t>
  </si>
  <si>
    <t>sarf</t>
  </si>
  <si>
    <t>nahiv</t>
  </si>
  <si>
    <t>muhadese</t>
  </si>
  <si>
    <t>metin</t>
  </si>
  <si>
    <t>komp</t>
  </si>
  <si>
    <t>kuran</t>
  </si>
  <si>
    <t>sarfOrta</t>
  </si>
  <si>
    <t>NahOrt</t>
  </si>
  <si>
    <t>MuhOrt</t>
  </si>
  <si>
    <t>MetOrt</t>
  </si>
  <si>
    <t>kompOrt</t>
  </si>
  <si>
    <t>KuranOrt</t>
  </si>
  <si>
    <t>final ortalama</t>
  </si>
  <si>
    <t>final notu</t>
  </si>
  <si>
    <t>GEÇME NOTU</t>
  </si>
  <si>
    <t>bu formül metin okuma dersi almayan dikey geçişliler içindir.</t>
  </si>
  <si>
    <t>bu formül dikey geçişliler dışındaki tüm öğrenciler içindir.</t>
  </si>
  <si>
    <t>bu formül kompozisyon dersi almayan dikey geçişliler içindir.</t>
  </si>
  <si>
    <t>ARPYuZDE</t>
  </si>
  <si>
    <t>KuranYuZDE</t>
  </si>
  <si>
    <t>isim</t>
  </si>
  <si>
    <t>dikey gecis1</t>
  </si>
  <si>
    <t>dikey gecis2</t>
  </si>
  <si>
    <t>bu formül muhadese dersi almayan dikey geçişliler içindir.</t>
  </si>
  <si>
    <t>Metin okuma ya da muhadese derslerinin yüzdelik etkisi AYNIdır.</t>
  </si>
  <si>
    <t>Almadığınız Dersin hanesine 0 yazınız.</t>
  </si>
  <si>
    <t>Sadece vize ve final notlarını giriniz. Ortalama, yüzdelik değerler ve geçme notu otomatik olarak belirecektir.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</si>
</sst>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4">
    <xf numFmtId="0" fontId="0" fillId="0" borderId="0" xfId="0"/>
    <xf numFmtId="0" fontId="2" fillId="0" borderId="1" xfId="1" applyFont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vertical="center"/>
    </xf>
  </cellXfs>
  <cellStyles count="2">
    <cellStyle name="Normal" xfId="0" builtinId="0"/>
    <cellStyle name="Stil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zoomScale="60" zoomScaleNormal="60" workbookViewId="0">
      <selection activeCell="I18" sqref="I18"/>
    </sheetView>
  </sheetViews>
  <sheetFormatPr defaultRowHeight="14.25"/>
  <cols>
    <col min="1" max="1" width="11.375" bestFit="1" customWidth="1"/>
    <col min="2" max="8" width="5.625" bestFit="1" customWidth="1"/>
    <col min="9" max="10" width="13" bestFit="1" customWidth="1"/>
    <col min="11" max="11" width="17.75" bestFit="1" customWidth="1"/>
    <col min="12" max="12" width="12.125" bestFit="1" customWidth="1"/>
    <col min="13" max="14" width="13" bestFit="1" customWidth="1"/>
    <col min="15" max="15" width="4" bestFit="1" customWidth="1"/>
    <col min="16" max="16" width="5.875" bestFit="1" customWidth="1"/>
    <col min="17" max="17" width="10" bestFit="1" customWidth="1"/>
    <col min="18" max="18" width="6" bestFit="1" customWidth="1"/>
    <col min="19" max="20" width="5.625" bestFit="1" customWidth="1"/>
    <col min="21" max="21" width="7.625" bestFit="1" customWidth="1"/>
    <col min="22" max="24" width="8.75" bestFit="1" customWidth="1"/>
    <col min="25" max="25" width="8.125" bestFit="1" customWidth="1"/>
    <col min="26" max="26" width="8.75" bestFit="1" customWidth="1"/>
    <col min="27" max="27" width="9.25" bestFit="1" customWidth="1"/>
    <col min="28" max="28" width="13" bestFit="1" customWidth="1"/>
    <col min="29" max="29" width="13.75" bestFit="1" customWidth="1"/>
    <col min="30" max="30" width="68.875" bestFit="1" customWidth="1"/>
  </cols>
  <sheetData>
    <row r="1" spans="1:3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29</v>
      </c>
      <c r="K1" t="s">
        <v>8</v>
      </c>
      <c r="L1" t="s">
        <v>30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24</v>
      </c>
      <c r="AB1" t="s">
        <v>23</v>
      </c>
      <c r="AC1" t="s">
        <v>25</v>
      </c>
    </row>
    <row r="2" spans="1:30" ht="13.5" customHeight="1">
      <c r="A2" t="s">
        <v>31</v>
      </c>
      <c r="B2">
        <v>52</v>
      </c>
      <c r="C2">
        <v>74</v>
      </c>
      <c r="D2">
        <v>56</v>
      </c>
      <c r="E2">
        <v>66</v>
      </c>
      <c r="F2">
        <v>72</v>
      </c>
      <c r="G2">
        <v>48</v>
      </c>
      <c r="H2">
        <v>60</v>
      </c>
      <c r="I2">
        <f>AVERAGE(B2,C2,D2,E2,F2,G2,H2)</f>
        <v>61.142857142857146</v>
      </c>
      <c r="J2">
        <f>85.7/100*I2</f>
        <v>52.399428571428572</v>
      </c>
      <c r="K2">
        <v>70</v>
      </c>
      <c r="L2">
        <f>14.3/100*K2</f>
        <v>10.010000000000002</v>
      </c>
      <c r="M2">
        <f>(J2+L2)</f>
        <v>62.409428571428577</v>
      </c>
      <c r="N2">
        <f>40/100*M2</f>
        <v>24.963771428571434</v>
      </c>
      <c r="O2">
        <v>60</v>
      </c>
      <c r="P2">
        <v>48</v>
      </c>
      <c r="Q2">
        <v>62</v>
      </c>
      <c r="R2">
        <v>53</v>
      </c>
      <c r="S2">
        <v>55</v>
      </c>
      <c r="T2">
        <v>75</v>
      </c>
      <c r="U2">
        <f>21.4/100*O2</f>
        <v>12.84</v>
      </c>
      <c r="V2">
        <f>28.6/100*P2</f>
        <v>13.728000000000002</v>
      </c>
      <c r="W2">
        <f>14.3/100*Q2</f>
        <v>8.8660000000000014</v>
      </c>
      <c r="X2">
        <f>14.3/100*R2</f>
        <v>7.5790000000000006</v>
      </c>
      <c r="Y2">
        <f>7.15/100*S2</f>
        <v>3.9325000000000006</v>
      </c>
      <c r="Z2">
        <f>14.3/100*T2</f>
        <v>10.725000000000001</v>
      </c>
      <c r="AA2">
        <f>(U2+V2+W2+X2+Y2+Z2)</f>
        <v>57.670500000000004</v>
      </c>
      <c r="AB2">
        <f>60/100*AA2</f>
        <v>34.6023</v>
      </c>
      <c r="AC2">
        <f>(N2+AB2)</f>
        <v>59.566071428571433</v>
      </c>
      <c r="AD2" t="s">
        <v>27</v>
      </c>
    </row>
    <row r="4" spans="1:30">
      <c r="A4" t="s">
        <v>32</v>
      </c>
      <c r="B4" s="1">
        <v>22</v>
      </c>
      <c r="C4" s="1">
        <v>45</v>
      </c>
      <c r="D4" s="1">
        <v>34</v>
      </c>
      <c r="E4" s="1">
        <v>40</v>
      </c>
      <c r="F4" s="1">
        <v>44</v>
      </c>
      <c r="G4" s="1">
        <v>33</v>
      </c>
      <c r="H4" s="1">
        <v>48</v>
      </c>
      <c r="I4">
        <f>AVERAGE(B4,C4,D4,E4,F4,G4,H4)</f>
        <v>38</v>
      </c>
      <c r="J4">
        <f>83.34/100*I4</f>
        <v>31.6692</v>
      </c>
      <c r="K4" s="2">
        <v>88</v>
      </c>
      <c r="L4">
        <f>16.66/100*K4</f>
        <v>14.6608</v>
      </c>
      <c r="M4">
        <f>(J4+L4)</f>
        <v>46.33</v>
      </c>
      <c r="N4">
        <f>40/100*M4</f>
        <v>18.532</v>
      </c>
      <c r="O4" s="1">
        <v>58</v>
      </c>
      <c r="P4" s="1">
        <v>60</v>
      </c>
      <c r="Q4" s="1">
        <v>0</v>
      </c>
      <c r="R4" s="1">
        <v>58</v>
      </c>
      <c r="S4" s="1">
        <v>35</v>
      </c>
      <c r="T4" s="1">
        <v>88</v>
      </c>
      <c r="U4">
        <f>25/100*O4</f>
        <v>14.5</v>
      </c>
      <c r="V4">
        <f>33.35/100*P4</f>
        <v>20.010000000000002</v>
      </c>
      <c r="W4">
        <f>16.66/100*Q4</f>
        <v>0</v>
      </c>
      <c r="X4">
        <f>16.66/100*R4</f>
        <v>9.6628000000000007</v>
      </c>
      <c r="Y4">
        <f>8.33/100*S4</f>
        <v>2.9154999999999998</v>
      </c>
      <c r="Z4">
        <f>16.66/100*T4</f>
        <v>14.6608</v>
      </c>
      <c r="AA4">
        <f>(U4+V4+W4+X4+Y4+Z4)</f>
        <v>61.749100000000013</v>
      </c>
      <c r="AB4">
        <f>60/100*AA4</f>
        <v>37.049460000000003</v>
      </c>
      <c r="AC4">
        <f>(N4+AB4)</f>
        <v>55.581460000000007</v>
      </c>
      <c r="AD4" t="s">
        <v>34</v>
      </c>
    </row>
    <row r="5" spans="1:30">
      <c r="A5" t="s">
        <v>32</v>
      </c>
      <c r="B5" s="1">
        <v>22</v>
      </c>
      <c r="C5" s="1">
        <v>45</v>
      </c>
      <c r="D5" s="1">
        <v>34</v>
      </c>
      <c r="E5" s="1">
        <v>40</v>
      </c>
      <c r="F5" s="1">
        <v>44</v>
      </c>
      <c r="G5" s="1">
        <v>33</v>
      </c>
      <c r="H5" s="1">
        <v>48</v>
      </c>
      <c r="I5">
        <f>AVERAGE(B5,C5,D5,E5,F5,G5,H5)</f>
        <v>38</v>
      </c>
      <c r="J5">
        <f>83.34/100*I5</f>
        <v>31.6692</v>
      </c>
      <c r="K5" s="2">
        <v>88</v>
      </c>
      <c r="L5">
        <f>16.66/100*K5</f>
        <v>14.6608</v>
      </c>
      <c r="M5">
        <f>(J5+L5)</f>
        <v>46.33</v>
      </c>
      <c r="N5">
        <f>40/100*M5</f>
        <v>18.532</v>
      </c>
      <c r="O5" s="1">
        <v>58</v>
      </c>
      <c r="P5" s="1">
        <v>60</v>
      </c>
      <c r="Q5" s="1">
        <v>58</v>
      </c>
      <c r="R5" s="1">
        <v>0</v>
      </c>
      <c r="S5" s="1">
        <v>35</v>
      </c>
      <c r="T5" s="1">
        <v>88</v>
      </c>
      <c r="U5">
        <f>25/100*O5</f>
        <v>14.5</v>
      </c>
      <c r="V5">
        <f>33.35/100*P5</f>
        <v>20.010000000000002</v>
      </c>
      <c r="W5">
        <f>16.66/100*Q5</f>
        <v>9.6628000000000007</v>
      </c>
      <c r="X5">
        <f>16.66/100*R5</f>
        <v>0</v>
      </c>
      <c r="Y5">
        <f>8.33/100*S5</f>
        <v>2.9154999999999998</v>
      </c>
      <c r="Z5">
        <f>16.66/100*T5</f>
        <v>14.6608</v>
      </c>
      <c r="AA5">
        <f>(U5+V5+W5+X5+Y5+Z5)</f>
        <v>61.749100000000013</v>
      </c>
      <c r="AB5">
        <f>60/100*AA5</f>
        <v>37.049460000000003</v>
      </c>
      <c r="AC5">
        <f>(N5+AB5)</f>
        <v>55.581460000000007</v>
      </c>
      <c r="AD5" t="s">
        <v>26</v>
      </c>
    </row>
    <row r="6" spans="1:30">
      <c r="A6" t="s">
        <v>33</v>
      </c>
      <c r="B6" s="1">
        <v>72</v>
      </c>
      <c r="C6" s="1">
        <v>78</v>
      </c>
      <c r="D6" s="1">
        <v>73</v>
      </c>
      <c r="E6" s="1">
        <v>83</v>
      </c>
      <c r="F6" s="1">
        <v>96</v>
      </c>
      <c r="G6" s="1">
        <v>78</v>
      </c>
      <c r="H6" s="1">
        <v>65</v>
      </c>
      <c r="I6">
        <f>AVERAGE(B6,C6,D6,E6,F6,G6,H6)</f>
        <v>77.857142857142861</v>
      </c>
      <c r="J6">
        <f>84.62/100*I6</f>
        <v>65.8827142857143</v>
      </c>
      <c r="K6" s="2">
        <v>95</v>
      </c>
      <c r="L6">
        <f>15.38/100*K6</f>
        <v>14.611000000000002</v>
      </c>
      <c r="M6">
        <f t="shared" ref="M6" si="0">(J6+L6)</f>
        <v>80.493714285714304</v>
      </c>
      <c r="N6">
        <f t="shared" ref="N6" si="1">40/100*M6</f>
        <v>32.197485714285726</v>
      </c>
      <c r="O6" s="1">
        <v>78</v>
      </c>
      <c r="P6" s="1">
        <v>78</v>
      </c>
      <c r="Q6" s="1">
        <v>88</v>
      </c>
      <c r="R6" s="1">
        <v>78</v>
      </c>
      <c r="S6" s="1">
        <v>0</v>
      </c>
      <c r="T6" s="1">
        <v>95</v>
      </c>
      <c r="U6">
        <f>23.1/100*O6</f>
        <v>18.018000000000001</v>
      </c>
      <c r="V6">
        <f>30.76/100*P6</f>
        <v>23.992800000000003</v>
      </c>
      <c r="W6">
        <f>15.38/100*Q6</f>
        <v>13.534400000000002</v>
      </c>
      <c r="X6">
        <f>15.38/100*R6</f>
        <v>11.996400000000001</v>
      </c>
      <c r="Y6">
        <f t="shared" ref="Y6" si="2">7.15/100*S6</f>
        <v>0</v>
      </c>
      <c r="Z6">
        <f>15.38/100*T6</f>
        <v>14.611000000000002</v>
      </c>
      <c r="AA6">
        <f t="shared" ref="AA6" si="3">(U6+V6+W6+X6+Y6+Z6)</f>
        <v>82.152600000000021</v>
      </c>
      <c r="AB6">
        <f t="shared" ref="AB6" si="4">60/100*AA6</f>
        <v>49.291560000000011</v>
      </c>
      <c r="AC6">
        <f t="shared" ref="AC6" si="5">(N6+AB6)</f>
        <v>81.489045714285737</v>
      </c>
      <c r="AD6" t="s">
        <v>28</v>
      </c>
    </row>
    <row r="7" spans="1:30">
      <c r="A7" s="3"/>
    </row>
    <row r="9" spans="1:30">
      <c r="B9" t="s">
        <v>35</v>
      </c>
    </row>
    <row r="10" spans="1:30">
      <c r="B10" t="s">
        <v>36</v>
      </c>
    </row>
    <row r="11" spans="1:30">
      <c r="B11" t="s">
        <v>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2015-06-17T21:28:05Z</dcterms:modified>
</cp:coreProperties>
</file>